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101-energy-check\II_F&amp;E\II-2_F&amp;E_nach_v20-beta\II-2-2_ReConGeb_Start\AP-1 Methodik\Wirtschaftlichkeit\"/>
    </mc:Choice>
  </mc:AlternateContent>
  <bookViews>
    <workbookView xWindow="-645" yWindow="60" windowWidth="9780" windowHeight="6180" tabRatio="818" activeTab="2"/>
  </bookViews>
  <sheets>
    <sheet name="BB,San" sheetId="81" r:id="rId1"/>
    <sheet name="BE1,San" sheetId="96" r:id="rId2"/>
    <sheet name="BE2,San" sheetId="94" r:id="rId3"/>
    <sheet name="Modul1" sheetId="17" state="veryHidden" r:id="rId4"/>
  </sheets>
  <externalReferences>
    <externalReference r:id="rId5"/>
    <externalReference r:id="rId6"/>
    <externalReference r:id="rId7"/>
  </externalReferences>
  <definedNames>
    <definedName name="_Toc461168768" localSheetId="1">'BE1,San'!$A$1</definedName>
    <definedName name="BHKW_Typ">'[1]externe Daten'!$D$2</definedName>
    <definedName name="_xlnm.Print_Area" localSheetId="0">'BB,San'!$A$1:$K$40</definedName>
    <definedName name="_xlnm.Print_Area" localSheetId="1">'BE1,San'!$A$1:$F$47</definedName>
    <definedName name="_xlnm.Print_Area" localSheetId="2">'BE2,San'!$A$1:$F$46</definedName>
    <definedName name="EPStR">#REF!</definedName>
  </definedNames>
  <calcPr calcId="152511"/>
</workbook>
</file>

<file path=xl/calcChain.xml><?xml version="1.0" encoding="utf-8"?>
<calcChain xmlns="http://schemas.openxmlformats.org/spreadsheetml/2006/main">
  <c r="C7" i="96" l="1"/>
  <c r="F40" i="96"/>
  <c r="C37" i="96"/>
  <c r="D36" i="96"/>
  <c r="E36" i="96"/>
  <c r="F36" i="96" s="1"/>
  <c r="F32" i="96"/>
  <c r="F30" i="96"/>
  <c r="E30" i="96"/>
  <c r="D30" i="96"/>
  <c r="C30" i="96"/>
  <c r="F29" i="96"/>
  <c r="E29" i="96"/>
  <c r="D29" i="96"/>
  <c r="E27" i="96"/>
  <c r="E26" i="96"/>
  <c r="F25" i="96"/>
  <c r="C23" i="96"/>
  <c r="F22" i="96"/>
  <c r="E22" i="96"/>
  <c r="D22" i="96"/>
  <c r="D40" i="96" s="1"/>
  <c r="E19" i="96"/>
  <c r="F19" i="96" s="1"/>
  <c r="D19" i="96"/>
  <c r="F16" i="96"/>
  <c r="C15" i="96"/>
  <c r="F14" i="96"/>
  <c r="E14" i="96"/>
  <c r="F12" i="96"/>
  <c r="E12" i="96"/>
  <c r="C11" i="96"/>
  <c r="C41" i="96" s="1"/>
  <c r="F10" i="96"/>
  <c r="E10" i="96"/>
  <c r="D10" i="96"/>
  <c r="B10" i="96"/>
  <c r="C8" i="96"/>
  <c r="C10" i="96" s="1"/>
  <c r="C12" i="96" s="1"/>
  <c r="C14" i="96" s="1"/>
  <c r="C16" i="96" s="1"/>
  <c r="C19" i="96" s="1"/>
  <c r="C22" i="96" s="1"/>
  <c r="F6" i="96"/>
  <c r="E6" i="96"/>
  <c r="D6" i="96"/>
  <c r="F44" i="96" l="1"/>
  <c r="E44" i="96"/>
  <c r="C20" i="96"/>
  <c r="C25" i="96"/>
  <c r="C36" i="96" s="1"/>
  <c r="C32" i="96"/>
  <c r="C40" i="96" s="1"/>
  <c r="B23" i="94" l="1"/>
  <c r="B21" i="94"/>
  <c r="F44" i="94"/>
  <c r="F38" i="94"/>
  <c r="F37" i="94"/>
  <c r="F19" i="94"/>
  <c r="F18" i="94"/>
  <c r="F17" i="94"/>
  <c r="C17" i="94"/>
  <c r="C18" i="94" s="1"/>
  <c r="C19" i="94" s="1"/>
  <c r="F16" i="94"/>
  <c r="C16" i="94"/>
  <c r="F15" i="94"/>
  <c r="C15" i="94"/>
  <c r="F14" i="94"/>
  <c r="F13" i="94"/>
  <c r="F12" i="94"/>
  <c r="C12" i="94"/>
  <c r="F11" i="94"/>
  <c r="C11" i="94"/>
  <c r="F10" i="94"/>
  <c r="C10" i="94"/>
  <c r="F9" i="94"/>
  <c r="C9" i="94"/>
  <c r="F8" i="94"/>
  <c r="F43" i="94" l="1"/>
  <c r="F31" i="94"/>
  <c r="F32" i="94" l="1"/>
  <c r="E33" i="81" l="1"/>
  <c r="I33" i="81"/>
  <c r="I7" i="81"/>
  <c r="J7" i="81" s="1"/>
  <c r="F33" i="81"/>
  <c r="K33" i="81"/>
  <c r="G7" i="81"/>
  <c r="K7" i="81" s="1"/>
  <c r="J33" i="81" l="1"/>
</calcChain>
</file>

<file path=xl/sharedStrings.xml><?xml version="1.0" encoding="utf-8"?>
<sst xmlns="http://schemas.openxmlformats.org/spreadsheetml/2006/main" count="129" uniqueCount="106">
  <si>
    <t>Förderung</t>
  </si>
  <si>
    <t>Summe</t>
  </si>
  <si>
    <t>Wärmeerzeuger</t>
  </si>
  <si>
    <t>Nebenkosten, Honorare</t>
  </si>
  <si>
    <t>- Gas. Öl</t>
  </si>
  <si>
    <t>- WDVS EPS, MW, Perimeter</t>
  </si>
  <si>
    <t>- Dach (Flachdach)</t>
  </si>
  <si>
    <t>- Fenster, wie KS (Rahmen, Flügel)</t>
  </si>
  <si>
    <t>- Kellerdecke, Bodenplatte</t>
  </si>
  <si>
    <t>- wie Vakuumisolationspaneele</t>
  </si>
  <si>
    <t>- Pellets, Hackschnitzel</t>
  </si>
  <si>
    <t>- Fernwärme (wie indirekt)</t>
  </si>
  <si>
    <t>[T-EUR]</t>
  </si>
  <si>
    <t xml:space="preserve">
Kategorie</t>
  </si>
  <si>
    <t>Rohbau GmbH 1</t>
  </si>
  <si>
    <t>Differenz zu EnEV Standard</t>
  </si>
  <si>
    <t>Auswertung BE1/2</t>
  </si>
  <si>
    <t>Spalte 1</t>
  </si>
  <si>
    <t>Spalte 2</t>
  </si>
  <si>
    <t>Spalte 3</t>
  </si>
  <si>
    <t>Spalte 4</t>
  </si>
  <si>
    <t>Spalte 5</t>
  </si>
  <si>
    <t>Lüftung, mit WRG</t>
  </si>
  <si>
    <t>- Wärmepumpen, m. Sonderlösungen</t>
  </si>
  <si>
    <t>- Dach (Sparren), OGD</t>
  </si>
  <si>
    <t>- VhF (Syst. Wandbekleidung)</t>
  </si>
  <si>
    <t>Invest. gem. BE1/2</t>
  </si>
  <si>
    <t xml:space="preserve">davon energie-bedingt </t>
  </si>
  <si>
    <t>Kategorie/ Untergategorie</t>
  </si>
  <si>
    <t>2.</t>
  </si>
  <si>
    <t>1.</t>
  </si>
  <si>
    <t>4.</t>
  </si>
  <si>
    <t>mit KG 700, Förderung</t>
  </si>
  <si>
    <t xml:space="preserve">                                               Vergleich</t>
  </si>
  <si>
    <t>Plausibilität, Kostenfkt.</t>
  </si>
  <si>
    <t>3.</t>
  </si>
  <si>
    <t>5.</t>
  </si>
  <si>
    <t>- Bauwerkskosten generell</t>
  </si>
  <si>
    <t>Gutschriften, Smart-Grid, MSR</t>
  </si>
  <si>
    <t>Wärmeschutz, Bauwerk</t>
  </si>
  <si>
    <t>Trink-Warmwasser</t>
  </si>
  <si>
    <t>- Solarwärme, generell</t>
  </si>
  <si>
    <t>Wärmeverteilung, -speicherung</t>
  </si>
  <si>
    <t>- Wärmeschutz, allg.</t>
  </si>
  <si>
    <t>- Wärmeerzeuger allgemein</t>
  </si>
  <si>
    <t>Graumarkierung: Bearbeitung erfolgt durch ReConGeb-Team</t>
  </si>
  <si>
    <t>Ermittlung der energiebedingten Anteile und Bereinigung:</t>
  </si>
  <si>
    <t>Fa. / Nr.</t>
  </si>
  <si>
    <t>Datum</t>
  </si>
  <si>
    <t>Betrag brutto</t>
  </si>
  <si>
    <t>förderfähig</t>
  </si>
  <si>
    <t>a) Dämmung von Wänden</t>
  </si>
  <si>
    <t>Muster</t>
  </si>
  <si>
    <t>Balkone</t>
  </si>
  <si>
    <t>2015-70810</t>
  </si>
  <si>
    <t>Abbruch, Demontage</t>
  </si>
  <si>
    <t>diverse</t>
  </si>
  <si>
    <t>169/ 160 / 173 / 161</t>
  </si>
  <si>
    <t>Ortgangverbreiterung*</t>
  </si>
  <si>
    <t>keine sep. RE</t>
  </si>
  <si>
    <t>c) Dämmung von Dachflächen</t>
  </si>
  <si>
    <t>Oberste Geschoßdecke</t>
  </si>
  <si>
    <t>d) Dämmung von Geschoßdecken</t>
  </si>
  <si>
    <t>Kellerdeckendämmung*</t>
  </si>
  <si>
    <t>e) Erneuerung Fenster, Außentüren</t>
  </si>
  <si>
    <t>RE20151642</t>
  </si>
  <si>
    <t>RE20150784</t>
  </si>
  <si>
    <t>Trockenbau-MK (10)*</t>
  </si>
  <si>
    <t>Fenster</t>
  </si>
  <si>
    <t>3.1/0559/2015</t>
  </si>
  <si>
    <t>Su</t>
  </si>
  <si>
    <t>f) Austausch/ Opt. Heizungsanlage</t>
  </si>
  <si>
    <t>g) Einbau Lüftungsanlage</t>
  </si>
  <si>
    <t>keine Maßnahmen vorgesehen</t>
  </si>
  <si>
    <t>h) Bau-Nebenkosten</t>
  </si>
  <si>
    <t>Summe nachgewiesene förderfähige Investitionen</t>
  </si>
  <si>
    <t>I. Bauleistungen, die mit dem energetischen Standard im Zusammenhang stehen</t>
  </si>
  <si>
    <t>Unternehmen</t>
  </si>
  <si>
    <t>Register</t>
  </si>
  <si>
    <t xml:space="preserve">ggf. Anteile </t>
  </si>
  <si>
    <t>z.B eines Gebäudes</t>
  </si>
  <si>
    <t>Bitte Rechnungskopien in Ordner mit Register</t>
  </si>
  <si>
    <t>II. Sonst. Bauleist.:</t>
  </si>
  <si>
    <t>ohne Beleg, aus Differenz III-I</t>
  </si>
  <si>
    <t xml:space="preserve">     Rechnungen über Bauleistungen, die nicht mit dem energetischen Standard </t>
  </si>
  <si>
    <t xml:space="preserve">     im Zusammenhang stehen (z.B. Fliesen, Estrich, Parkett, Sanitär, Maler, </t>
  </si>
  <si>
    <t xml:space="preserve">     Elektro, Trockenbau) werden nicht benötigt.</t>
  </si>
  <si>
    <t xml:space="preserve">III. Gesamtkosten aus Feststellung KG 200 - 700  (Summe I,II) mit Stand ……. </t>
  </si>
  <si>
    <t>Netto ca.</t>
  </si>
  <si>
    <t>Brutto ca.</t>
  </si>
  <si>
    <t>Investitionserfassung anhand vorsortierter Rechnungen</t>
  </si>
  <si>
    <t>…</t>
  </si>
  <si>
    <t>Kategorisierung und Erfassung der energiebedingten Mehr-Investitionen Sanierung mit Bereinigung auf Bauleistungen, die mit dem energetischen Standard im Zusammenhang stehen</t>
  </si>
  <si>
    <t>Formatvorlage Blatt BB,San: Bereinigungs- und Übertragungsblatt</t>
  </si>
  <si>
    <r>
      <t>Schritt 2, wenn Bewertung Vertrauensintervall Zuverlässigkeit indiziert (Begründung),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ansonsten qualifizierte Abschätzung.</t>
    </r>
  </si>
  <si>
    <t>b) TH Abgang, Decke</t>
  </si>
  <si>
    <t xml:space="preserve">    </t>
  </si>
  <si>
    <t>Aufstellung der Investitionen in Anlehnung an die "Liste der förderfähigen Maßnahmen" (KfW-151/152), Zahlenbeispiel ersetzen.</t>
  </si>
  <si>
    <r>
      <rPr>
        <b/>
        <sz val="10"/>
        <color theme="1"/>
        <rFont val="Calibri"/>
        <family val="2"/>
        <scheme val="minor"/>
      </rPr>
      <t xml:space="preserve">IV. Davon Baukosten (300/400) </t>
    </r>
    <r>
      <rPr>
        <sz val="10"/>
        <color theme="1"/>
        <rFont val="Calibri"/>
        <family val="2"/>
        <scheme val="minor"/>
      </rPr>
      <t xml:space="preserve">mit Stand …... gem. </t>
    </r>
    <r>
      <rPr>
        <b/>
        <i/>
        <sz val="10"/>
        <color theme="1"/>
        <rFont val="Calibri"/>
        <family val="2"/>
        <scheme val="minor"/>
      </rPr>
      <t>Anlage …...:</t>
    </r>
  </si>
  <si>
    <r>
      <rPr>
        <b/>
        <sz val="10"/>
        <color theme="1"/>
        <rFont val="Calibri"/>
        <family val="2"/>
        <scheme val="minor"/>
      </rPr>
      <t>V.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Davon Nebenkosten </t>
    </r>
    <r>
      <rPr>
        <sz val="10"/>
        <color theme="1"/>
        <rFont val="Calibri"/>
        <family val="2"/>
        <scheme val="minor"/>
      </rPr>
      <t xml:space="preserve">mit Stand ….. </t>
    </r>
    <r>
      <rPr>
        <b/>
        <i/>
        <sz val="10"/>
        <color theme="1"/>
        <rFont val="Calibri"/>
        <family val="2"/>
        <scheme val="minor"/>
      </rPr>
      <t>Gem. Anlage …… :</t>
    </r>
  </si>
  <si>
    <t>Formatvorlage Blatt BE1,San (Fall 1: vorhandene Kostengliederung z.B. KfW)</t>
  </si>
  <si>
    <r>
      <t>ð</t>
    </r>
    <r>
      <rPr>
        <sz val="10"/>
        <rFont val="Times New Roman"/>
        <family val="1"/>
      </rPr>
      <t xml:space="preserve">     </t>
    </r>
    <r>
      <rPr>
        <sz val="10"/>
        <color rgb="FF000000"/>
        <rFont val="Calibri"/>
        <family val="2"/>
      </rPr>
      <t xml:space="preserve">1. Übertrag BE1/BE2 und Ermittlung energiebedingter Anteile (Spalte 2), 
</t>
    </r>
    <r>
      <rPr>
        <i/>
        <sz val="10"/>
        <color rgb="FF000000"/>
        <rFont val="Calibri"/>
        <family val="2"/>
      </rPr>
      <t xml:space="preserve">Durch ReConGeb-Team Plausibilitätsprüfung durch </t>
    </r>
    <r>
      <rPr>
        <i/>
        <sz val="10"/>
        <rFont val="Calibri"/>
        <family val="2"/>
      </rPr>
      <t>Gegenüberstellung</t>
    </r>
    <r>
      <rPr>
        <i/>
        <sz val="10"/>
        <color rgb="FF000000"/>
        <rFont val="Calibri"/>
        <family val="2"/>
      </rPr>
      <t xml:space="preserve"> mit </t>
    </r>
    <r>
      <rPr>
        <i/>
        <sz val="10"/>
        <rFont val="Calibri"/>
        <family val="2"/>
      </rPr>
      <t xml:space="preserve">Kostenfunktionen (IWU)** und qualifiziert geschätzten Investitionen (-&gt; PAU; </t>
    </r>
    <r>
      <rPr>
        <i/>
        <sz val="10"/>
        <color rgb="FF000000"/>
        <rFont val="Calibri"/>
        <family val="2"/>
      </rPr>
      <t>Projektdatenbank im Projektverlauf beabsichtigt).</t>
    </r>
  </si>
  <si>
    <t>Formatvorlage Blatt BE2,San (Fall 2: vorsortierte Rechnungen)</t>
  </si>
  <si>
    <t xml:space="preserve">Zugehörige Schlussrechnungen mit detaillierten Angaben zu den energetischen Komponenten und Materialien (ggf. separate Belege wie zugehörige Leistungsverzeichnisse) bitte in Ordner(n) mit Register/Trennstreifen beifügen. Im Falle von z.B. enthaltenen Verwaltungs- oder Gewerbeflächen, bzw. Teilbetrachtung bitte separate Ausweisung und Vermerke auf Rechnungen. </t>
  </si>
  <si>
    <t>bereinigt auf 2/2016</t>
  </si>
  <si>
    <r>
      <t>ð</t>
    </r>
    <r>
      <rPr>
        <sz val="10"/>
        <rFont val="Times New Roman"/>
        <family val="1"/>
      </rPr>
      <t xml:space="preserve">     </t>
    </r>
    <r>
      <rPr>
        <sz val="10"/>
        <rFont val="Calibri"/>
        <family val="2"/>
      </rPr>
      <t xml:space="preserve">2. Bereinigung (unter Einbezug Planung, Förderung) auf Baupreisindex Februar 2016: Mittlerer BPI zum Feststellungszeitpunkt, </t>
    </r>
    <r>
      <rPr>
        <b/>
        <i/>
        <sz val="10"/>
        <rFont val="Calibri"/>
        <family val="2"/>
      </rPr>
      <t>Ergebnis: Blatt BB,San, Spalte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</si>
</sst>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_-* #,##0\ [$€-407]_-;\-* #,##0\ [$€-407]_-;_-* &quot;-&quot;??\ [$€-407]_-;_-@_-"/>
    <numFmt numFmtId="166" formatCode="_-* #,##0\ &quot;€&quot;_-;\-* #,##0\ &quot;€&quot;_-;_-* &quot;-&quot;??\ &quot;€&quot;_-;_-@_-"/>
    <numFmt numFmtId="167" formatCode="#,##0\ &quot;€&quot;"/>
  </numFmts>
  <fonts count="38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Wingdings"/>
      <charset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000000"/>
      <name val="Calibri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b/>
      <sz val="12"/>
      <color rgb="FFDD8047"/>
      <name val="Calibri"/>
      <family val="2"/>
    </font>
    <font>
      <sz val="11"/>
      <color indexed="8"/>
      <name val="Helvetica Neue"/>
    </font>
    <font>
      <b/>
      <sz val="14"/>
      <name val="Calibri"/>
      <family val="2"/>
    </font>
    <font>
      <b/>
      <sz val="13"/>
      <name val="Calibri"/>
      <family val="2"/>
    </font>
    <font>
      <u val="singleAccounting"/>
      <sz val="10"/>
      <name val="Calibri"/>
      <family val="2"/>
      <scheme val="minor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Protection="0">
      <alignment vertical="top"/>
    </xf>
  </cellStyleXfs>
  <cellXfs count="122">
    <xf numFmtId="0" fontId="0" fillId="0" borderId="0" xfId="0"/>
    <xf numFmtId="0" fontId="8" fillId="0" borderId="0" xfId="0" applyFont="1"/>
    <xf numFmtId="0" fontId="8" fillId="0" borderId="0" xfId="0" applyFont="1" applyFill="1"/>
    <xf numFmtId="0" fontId="10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Fill="1"/>
    <xf numFmtId="3" fontId="2" fillId="0" borderId="0" xfId="0" applyNumberFormat="1" applyFont="1" applyAlignment="1">
      <alignment wrapText="1"/>
    </xf>
    <xf numFmtId="3" fontId="10" fillId="0" borderId="0" xfId="0" applyNumberFormat="1" applyFont="1" applyFill="1" applyAlignment="1">
      <alignment horizontal="center" wrapText="1"/>
    </xf>
    <xf numFmtId="3" fontId="8" fillId="0" borderId="0" xfId="0" applyNumberFormat="1" applyFont="1" applyFill="1"/>
    <xf numFmtId="3" fontId="8" fillId="0" borderId="0" xfId="0" applyNumberFormat="1" applyFont="1" applyBorder="1"/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3" fontId="14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vertical="top"/>
    </xf>
    <xf numFmtId="3" fontId="2" fillId="0" borderId="0" xfId="0" applyNumberFormat="1" applyFont="1" applyAlignment="1"/>
    <xf numFmtId="0" fontId="4" fillId="0" borderId="0" xfId="0" applyFont="1" applyAlignment="1">
      <alignment vertical="center"/>
    </xf>
    <xf numFmtId="3" fontId="9" fillId="0" borderId="0" xfId="0" applyNumberFormat="1" applyFont="1" applyFill="1" applyAlignment="1">
      <alignment horizontal="center" vertical="top" wrapText="1"/>
    </xf>
    <xf numFmtId="3" fontId="10" fillId="0" borderId="0" xfId="0" applyNumberFormat="1" applyFont="1" applyAlignment="1"/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/>
    </xf>
    <xf numFmtId="0" fontId="11" fillId="0" borderId="1" xfId="0" quotePrefix="1" applyFont="1" applyFill="1" applyBorder="1"/>
    <xf numFmtId="0" fontId="10" fillId="0" borderId="1" xfId="0" quotePrefix="1" applyFont="1" applyFill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2" xfId="0" applyFont="1" applyFill="1" applyBorder="1"/>
    <xf numFmtId="0" fontId="8" fillId="0" borderId="2" xfId="0" applyFont="1" applyFill="1" applyBorder="1"/>
    <xf numFmtId="14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>
      <alignment horizontal="left"/>
    </xf>
    <xf numFmtId="14" fontId="8" fillId="0" borderId="2" xfId="0" applyNumberFormat="1" applyFont="1" applyFill="1" applyBorder="1" applyAlignment="1">
      <alignment horizontal="left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left"/>
    </xf>
    <xf numFmtId="14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 applyAlignment="1">
      <alignment horizontal="left"/>
    </xf>
    <xf numFmtId="0" fontId="8" fillId="0" borderId="2" xfId="0" applyFont="1" applyFill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1" fillId="0" borderId="0" xfId="0" applyFont="1" applyFill="1" applyAlignment="1">
      <alignment horizontal="left"/>
    </xf>
    <xf numFmtId="14" fontId="25" fillId="0" borderId="0" xfId="0" applyNumberFormat="1" applyFont="1" applyAlignment="1">
      <alignment horizontal="left"/>
    </xf>
    <xf numFmtId="165" fontId="25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23" fillId="0" borderId="3" xfId="0" applyFont="1" applyBorder="1"/>
    <xf numFmtId="0" fontId="1" fillId="0" borderId="3" xfId="0" applyFont="1" applyBorder="1"/>
    <xf numFmtId="165" fontId="26" fillId="0" borderId="3" xfId="0" applyNumberFormat="1" applyFont="1" applyBorder="1"/>
    <xf numFmtId="165" fontId="27" fillId="0" borderId="3" xfId="0" applyNumberFormat="1" applyFont="1" applyBorder="1"/>
    <xf numFmtId="0" fontId="5" fillId="0" borderId="0" xfId="0" applyFont="1" applyAlignment="1">
      <alignment horizontal="left" vertical="center" indent="2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1" xfId="0" applyFont="1" applyBorder="1" applyAlignment="1"/>
    <xf numFmtId="164" fontId="29" fillId="0" borderId="1" xfId="0" applyNumberFormat="1" applyFont="1" applyBorder="1"/>
    <xf numFmtId="0" fontId="30" fillId="0" borderId="0" xfId="0" applyFont="1" applyBorder="1" applyAlignment="1">
      <alignment horizontal="center"/>
    </xf>
    <xf numFmtId="167" fontId="29" fillId="0" borderId="1" xfId="0" applyNumberFormat="1" applyFont="1" applyBorder="1" applyAlignment="1">
      <alignment horizontal="right"/>
    </xf>
    <xf numFmtId="0" fontId="29" fillId="0" borderId="0" xfId="0" applyFont="1" applyBorder="1"/>
    <xf numFmtId="164" fontId="30" fillId="0" borderId="0" xfId="0" applyNumberFormat="1" applyFont="1" applyBorder="1" applyAlignment="1">
      <alignment horizontal="center"/>
    </xf>
    <xf numFmtId="167" fontId="30" fillId="0" borderId="0" xfId="0" applyNumberFormat="1" applyFont="1" applyBorder="1" applyAlignment="1">
      <alignment horizontal="right"/>
    </xf>
    <xf numFmtId="0" fontId="29" fillId="0" borderId="0" xfId="0" applyFont="1" applyAlignment="1">
      <alignment wrapText="1"/>
    </xf>
    <xf numFmtId="0" fontId="29" fillId="0" borderId="0" xfId="0" applyFont="1"/>
    <xf numFmtId="0" fontId="30" fillId="0" borderId="0" xfId="0" applyFont="1" applyBorder="1" applyAlignment="1">
      <alignment horizontal="left"/>
    </xf>
    <xf numFmtId="164" fontId="30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164" fontId="32" fillId="0" borderId="1" xfId="0" applyNumberFormat="1" applyFont="1" applyBorder="1"/>
    <xf numFmtId="164" fontId="33" fillId="0" borderId="1" xfId="0" applyNumberFormat="1" applyFont="1" applyBorder="1"/>
    <xf numFmtId="167" fontId="33" fillId="0" borderId="1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164" fontId="30" fillId="0" borderId="1" xfId="0" applyNumberFormat="1" applyFont="1" applyBorder="1"/>
    <xf numFmtId="167" fontId="30" fillId="0" borderId="1" xfId="0" applyNumberFormat="1" applyFont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8" fillId="3" borderId="0" xfId="0" applyFont="1" applyFill="1"/>
    <xf numFmtId="0" fontId="3" fillId="3" borderId="0" xfId="0" applyFont="1" applyFill="1" applyAlignment="1">
      <alignment vertical="center"/>
    </xf>
    <xf numFmtId="3" fontId="9" fillId="2" borderId="0" xfId="0" applyNumberFormat="1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6" fillId="0" borderId="0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 vertical="center" textRotation="90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2002-projekte/313-Rather-Broich/Berechnungen/KWK-berechnung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-projekte/349C-Lilienthal/KfW-Antr&#228;ge/nach%20durchf&#252;hrung/349c_2016-04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AM_349c_KfW_Kostenaufstellung-f&#246;rderf&#228;hige-Ma&#223;nahmen_2016-0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Energiedaten"/>
      <sheetName val="Kostenschätzung"/>
      <sheetName val="Betriebswirtschaftliche Bilanz"/>
      <sheetName val="Energiebilanz"/>
      <sheetName val="Ausl.-th."/>
      <sheetName val="Ausl.-el."/>
      <sheetName val="Barwert"/>
      <sheetName val="Schadstoffbilanz"/>
      <sheetName val="externe Daten"/>
      <sheetName val="E-Tarife"/>
      <sheetName val="BHKW-Dat."/>
      <sheetName val="Kessel-Da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D2" t="str">
            <v>Loganowa E 0826 DN-60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0">
          <cell r="E10">
            <v>70161.62</v>
          </cell>
          <cell r="F10">
            <v>5562</v>
          </cell>
          <cell r="I10">
            <v>69810.81</v>
          </cell>
        </row>
        <row r="12">
          <cell r="E12">
            <v>65884</v>
          </cell>
          <cell r="F12" t="str">
            <v>2015/054</v>
          </cell>
          <cell r="G12">
            <v>42216</v>
          </cell>
          <cell r="I12">
            <v>65554.58</v>
          </cell>
        </row>
        <row r="13">
          <cell r="E13">
            <v>25704</v>
          </cell>
          <cell r="I13">
            <v>25575.48</v>
          </cell>
        </row>
        <row r="14">
          <cell r="E14">
            <v>19289.900000000001</v>
          </cell>
          <cell r="I14">
            <v>19188.990000000002</v>
          </cell>
        </row>
        <row r="15">
          <cell r="E15">
            <v>36271.199999999997</v>
          </cell>
          <cell r="I15">
            <v>36089.839999999997</v>
          </cell>
        </row>
        <row r="16">
          <cell r="E16">
            <v>28354.799999999999</v>
          </cell>
          <cell r="I16">
            <v>28213.07</v>
          </cell>
        </row>
        <row r="17">
          <cell r="E17">
            <v>97488.3</v>
          </cell>
          <cell r="G17">
            <v>42296</v>
          </cell>
        </row>
        <row r="19">
          <cell r="D19" t="str">
            <v>Regenfallrohre</v>
          </cell>
          <cell r="E19">
            <v>16976.71</v>
          </cell>
          <cell r="F19">
            <v>1511165</v>
          </cell>
          <cell r="G19">
            <v>42321</v>
          </cell>
          <cell r="I19">
            <v>15913.630000000001</v>
          </cell>
        </row>
        <row r="21">
          <cell r="E21">
            <v>637659.23</v>
          </cell>
          <cell r="F21" t="str">
            <v>2015/061</v>
          </cell>
          <cell r="G21">
            <v>42249</v>
          </cell>
          <cell r="I21">
            <v>634470.75</v>
          </cell>
        </row>
        <row r="23">
          <cell r="I23">
            <v>315518.53999999998</v>
          </cell>
        </row>
        <row r="25">
          <cell r="E25">
            <v>34186.32</v>
          </cell>
          <cell r="G25">
            <v>42160</v>
          </cell>
          <cell r="I25">
            <v>34015.39</v>
          </cell>
        </row>
        <row r="27">
          <cell r="E27">
            <v>15600.9</v>
          </cell>
          <cell r="F27" t="str">
            <v>31/15</v>
          </cell>
          <cell r="G27">
            <v>42218</v>
          </cell>
          <cell r="I27">
            <v>13525.08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9c"/>
      <sheetName val="NR 349c"/>
      <sheetName val="durchsicht 2016-04-14"/>
      <sheetName val="349a"/>
      <sheetName val="Nach_2015-04-01"/>
      <sheetName val="NR"/>
      <sheetName val="349a (2)"/>
      <sheetName val="349b"/>
      <sheetName val="Übersicht Kennwerte"/>
    </sheetNames>
    <sheetDataSet>
      <sheetData sheetId="0"/>
      <sheetData sheetId="1">
        <row r="6">
          <cell r="D6">
            <v>3870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topLeftCell="B1" zoomScaleNormal="130" zoomScaleSheetLayoutView="100" workbookViewId="0">
      <selection activeCell="B39" sqref="B39:K39"/>
    </sheetView>
  </sheetViews>
  <sheetFormatPr baseColWidth="10" defaultColWidth="11.28515625" defaultRowHeight="12.75"/>
  <cols>
    <col min="1" max="1" width="4" style="1" hidden="1" customWidth="1"/>
    <col min="2" max="3" width="2.42578125" style="1" customWidth="1"/>
    <col min="4" max="4" width="28.28515625" style="1" customWidth="1"/>
    <col min="5" max="6" width="10.140625" style="1" customWidth="1"/>
    <col min="7" max="7" width="11.28515625" style="1" customWidth="1"/>
    <col min="8" max="8" width="2.28515625" style="1" hidden="1" customWidth="1"/>
    <col min="9" max="9" width="10.42578125" style="1" hidden="1" customWidth="1"/>
    <col min="10" max="11" width="11.28515625" style="1" customWidth="1"/>
    <col min="12" max="16384" width="11.28515625" style="1"/>
  </cols>
  <sheetData>
    <row r="1" spans="1:11" ht="15.75">
      <c r="B1" s="29" t="s">
        <v>93</v>
      </c>
    </row>
    <row r="2" spans="1:11" ht="29.25" customHeight="1">
      <c r="B2" s="114" t="s">
        <v>92</v>
      </c>
      <c r="C2" s="115"/>
      <c r="D2" s="115"/>
      <c r="E2" s="115"/>
      <c r="F2" s="115"/>
      <c r="G2" s="115"/>
      <c r="H2" s="115"/>
      <c r="I2" s="115"/>
      <c r="J2" s="115"/>
      <c r="K2" s="115"/>
    </row>
    <row r="4" spans="1:11">
      <c r="A4" s="5"/>
      <c r="B4" s="6"/>
      <c r="C4" s="5"/>
      <c r="D4" s="5"/>
      <c r="E4" s="113" t="s">
        <v>16</v>
      </c>
      <c r="F4" s="113"/>
      <c r="G4" s="110" t="s">
        <v>33</v>
      </c>
      <c r="H4" s="110"/>
      <c r="I4" s="110"/>
      <c r="J4" s="110"/>
      <c r="K4" s="111"/>
    </row>
    <row r="5" spans="1:11" ht="36">
      <c r="A5" s="15" t="s">
        <v>13</v>
      </c>
      <c r="B5" s="16"/>
      <c r="C5" s="16"/>
      <c r="D5" s="19" t="s">
        <v>28</v>
      </c>
      <c r="E5" s="8" t="s">
        <v>26</v>
      </c>
      <c r="F5" s="8" t="s">
        <v>27</v>
      </c>
      <c r="G5" s="8" t="s">
        <v>34</v>
      </c>
      <c r="H5" s="8"/>
      <c r="I5" s="8" t="s">
        <v>15</v>
      </c>
      <c r="J5" s="8" t="s">
        <v>32</v>
      </c>
      <c r="K5" s="8" t="s">
        <v>104</v>
      </c>
    </row>
    <row r="6" spans="1:11">
      <c r="A6" s="14"/>
      <c r="B6" s="7"/>
      <c r="C6" s="7"/>
      <c r="D6" s="7"/>
      <c r="E6" s="13" t="s">
        <v>17</v>
      </c>
      <c r="F6" s="13" t="s">
        <v>18</v>
      </c>
      <c r="G6" s="13" t="s">
        <v>19</v>
      </c>
      <c r="H6" s="13"/>
      <c r="I6" s="13" t="s">
        <v>20</v>
      </c>
      <c r="J6" s="13" t="s">
        <v>20</v>
      </c>
      <c r="K6" s="13" t="s">
        <v>21</v>
      </c>
    </row>
    <row r="7" spans="1:11">
      <c r="A7" s="5"/>
      <c r="B7" s="9"/>
      <c r="C7" s="9"/>
      <c r="D7" s="9"/>
      <c r="E7" s="18" t="s">
        <v>12</v>
      </c>
      <c r="F7" s="18" t="s">
        <v>12</v>
      </c>
      <c r="G7" s="18" t="str">
        <f>+I7</f>
        <v>[T-EUR]</v>
      </c>
      <c r="H7" s="18"/>
      <c r="I7" s="18" t="str">
        <f>+F7</f>
        <v>[T-EUR]</v>
      </c>
      <c r="J7" s="18" t="str">
        <f>+I7</f>
        <v>[T-EUR]</v>
      </c>
      <c r="K7" s="18" t="str">
        <f>+G7</f>
        <v>[T-EUR]</v>
      </c>
    </row>
    <row r="8" spans="1:11">
      <c r="A8" s="10"/>
      <c r="B8" s="20" t="s">
        <v>30</v>
      </c>
      <c r="C8" s="21"/>
      <c r="D8" s="22" t="s">
        <v>39</v>
      </c>
      <c r="E8" s="23"/>
      <c r="F8" s="23"/>
      <c r="G8" s="103"/>
      <c r="H8" s="103"/>
      <c r="I8" s="104"/>
      <c r="J8" s="104"/>
      <c r="K8" s="104"/>
    </row>
    <row r="9" spans="1:11">
      <c r="A9" s="10"/>
      <c r="B9" s="23" t="s">
        <v>30</v>
      </c>
      <c r="C9" s="24">
        <v>1</v>
      </c>
      <c r="D9" s="25" t="s">
        <v>43</v>
      </c>
      <c r="E9" s="23"/>
      <c r="F9" s="23"/>
      <c r="G9" s="103"/>
      <c r="H9" s="103"/>
      <c r="I9" s="105"/>
      <c r="J9" s="105"/>
      <c r="K9" s="105"/>
    </row>
    <row r="10" spans="1:11">
      <c r="A10" s="10"/>
      <c r="B10" s="26" t="s">
        <v>30</v>
      </c>
      <c r="C10" s="24">
        <v>2</v>
      </c>
      <c r="D10" s="27" t="s">
        <v>5</v>
      </c>
      <c r="E10" s="23"/>
      <c r="F10" s="23"/>
      <c r="G10" s="103"/>
      <c r="H10" s="103"/>
      <c r="I10" s="104"/>
      <c r="J10" s="104"/>
      <c r="K10" s="104"/>
    </row>
    <row r="11" spans="1:11">
      <c r="A11" s="10"/>
      <c r="B11" s="26" t="s">
        <v>30</v>
      </c>
      <c r="C11" s="24">
        <v>3</v>
      </c>
      <c r="D11" s="27" t="s">
        <v>25</v>
      </c>
      <c r="E11" s="23"/>
      <c r="F11" s="23"/>
      <c r="G11" s="103"/>
      <c r="H11" s="103"/>
      <c r="I11" s="104"/>
      <c r="J11" s="104"/>
      <c r="K11" s="104"/>
    </row>
    <row r="12" spans="1:11">
      <c r="A12" s="10"/>
      <c r="B12" s="26" t="s">
        <v>30</v>
      </c>
      <c r="C12" s="24">
        <v>4</v>
      </c>
      <c r="D12" s="27" t="s">
        <v>9</v>
      </c>
      <c r="E12" s="23"/>
      <c r="F12" s="23"/>
      <c r="G12" s="103"/>
      <c r="H12" s="103"/>
      <c r="I12" s="104"/>
      <c r="J12" s="104"/>
      <c r="K12" s="104"/>
    </row>
    <row r="13" spans="1:11">
      <c r="A13" s="10"/>
      <c r="B13" s="26" t="s">
        <v>30</v>
      </c>
      <c r="C13" s="24">
        <v>5</v>
      </c>
      <c r="D13" s="27" t="s">
        <v>24</v>
      </c>
      <c r="E13" s="23"/>
      <c r="F13" s="23"/>
      <c r="G13" s="103"/>
      <c r="H13" s="103"/>
      <c r="I13" s="104"/>
      <c r="J13" s="104"/>
      <c r="K13" s="104"/>
    </row>
    <row r="14" spans="1:11">
      <c r="A14" s="10"/>
      <c r="B14" s="26" t="s">
        <v>30</v>
      </c>
      <c r="C14" s="24">
        <v>6</v>
      </c>
      <c r="D14" s="27" t="s">
        <v>6</v>
      </c>
      <c r="E14" s="23"/>
      <c r="F14" s="23"/>
      <c r="G14" s="103"/>
      <c r="H14" s="103"/>
      <c r="I14" s="104"/>
      <c r="J14" s="104"/>
      <c r="K14" s="104"/>
    </row>
    <row r="15" spans="1:11">
      <c r="A15" s="10"/>
      <c r="B15" s="26" t="s">
        <v>30</v>
      </c>
      <c r="C15" s="24">
        <v>7</v>
      </c>
      <c r="D15" s="27" t="s">
        <v>8</v>
      </c>
      <c r="E15" s="23"/>
      <c r="F15" s="23"/>
      <c r="G15" s="103"/>
      <c r="H15" s="103"/>
      <c r="I15" s="104"/>
      <c r="J15" s="104"/>
      <c r="K15" s="104"/>
    </row>
    <row r="16" spans="1:11">
      <c r="A16" s="10"/>
      <c r="B16" s="26" t="s">
        <v>30</v>
      </c>
      <c r="C16" s="24">
        <v>8</v>
      </c>
      <c r="D16" s="27" t="s">
        <v>7</v>
      </c>
      <c r="E16" s="23"/>
      <c r="F16" s="23"/>
      <c r="G16" s="103"/>
      <c r="H16" s="103"/>
      <c r="I16" s="104"/>
      <c r="J16" s="104"/>
      <c r="K16" s="104"/>
    </row>
    <row r="17" spans="1:11">
      <c r="A17" s="10"/>
      <c r="B17" s="26" t="s">
        <v>30</v>
      </c>
      <c r="C17" s="24">
        <v>9</v>
      </c>
      <c r="D17" s="27" t="s">
        <v>37</v>
      </c>
      <c r="E17" s="23"/>
      <c r="F17" s="23"/>
      <c r="G17" s="103"/>
      <c r="H17" s="103"/>
      <c r="I17" s="104"/>
      <c r="J17" s="104"/>
      <c r="K17" s="104"/>
    </row>
    <row r="18" spans="1:11">
      <c r="A18" s="10"/>
      <c r="B18" s="20" t="s">
        <v>29</v>
      </c>
      <c r="C18" s="21">
        <v>1</v>
      </c>
      <c r="D18" s="22" t="s">
        <v>22</v>
      </c>
      <c r="E18" s="23"/>
      <c r="F18" s="23"/>
      <c r="G18" s="103"/>
      <c r="H18" s="103"/>
      <c r="I18" s="104"/>
      <c r="J18" s="104"/>
      <c r="K18" s="104"/>
    </row>
    <row r="19" spans="1:11">
      <c r="A19" s="10"/>
      <c r="B19" s="20" t="s">
        <v>35</v>
      </c>
      <c r="C19" s="21">
        <v>1</v>
      </c>
      <c r="D19" s="22" t="s">
        <v>42</v>
      </c>
      <c r="E19" s="23"/>
      <c r="F19" s="23"/>
      <c r="G19" s="103"/>
      <c r="H19" s="103"/>
      <c r="I19" s="104"/>
      <c r="J19" s="104"/>
      <c r="K19" s="104"/>
    </row>
    <row r="20" spans="1:11">
      <c r="A20" s="10"/>
      <c r="B20" s="20" t="s">
        <v>31</v>
      </c>
      <c r="C20" s="21">
        <v>1</v>
      </c>
      <c r="D20" s="22" t="s">
        <v>40</v>
      </c>
      <c r="E20" s="23"/>
      <c r="F20" s="23"/>
      <c r="G20" s="105"/>
      <c r="H20" s="103"/>
      <c r="I20" s="104"/>
      <c r="J20" s="104"/>
      <c r="K20" s="104"/>
    </row>
    <row r="21" spans="1:11">
      <c r="A21" s="10"/>
      <c r="B21" s="20" t="s">
        <v>36</v>
      </c>
      <c r="C21" s="21"/>
      <c r="D21" s="22" t="s">
        <v>2</v>
      </c>
      <c r="E21" s="23"/>
      <c r="F21" s="23"/>
      <c r="G21" s="105"/>
      <c r="H21" s="103"/>
      <c r="I21" s="104"/>
      <c r="J21" s="104"/>
      <c r="K21" s="104"/>
    </row>
    <row r="22" spans="1:11">
      <c r="A22" s="10"/>
      <c r="B22" s="26" t="s">
        <v>36</v>
      </c>
      <c r="C22" s="24">
        <v>1</v>
      </c>
      <c r="D22" s="27" t="s">
        <v>44</v>
      </c>
      <c r="E22" s="23"/>
      <c r="F22" s="23"/>
      <c r="G22" s="105"/>
      <c r="H22" s="103"/>
      <c r="I22" s="104"/>
      <c r="J22" s="104"/>
      <c r="K22" s="104"/>
    </row>
    <row r="23" spans="1:11">
      <c r="A23" s="10"/>
      <c r="B23" s="26" t="s">
        <v>36</v>
      </c>
      <c r="C23" s="24">
        <v>2</v>
      </c>
      <c r="D23" s="27" t="s">
        <v>4</v>
      </c>
      <c r="E23" s="23"/>
      <c r="F23" s="23"/>
      <c r="G23" s="105"/>
      <c r="H23" s="103"/>
      <c r="I23" s="104"/>
      <c r="J23" s="104"/>
      <c r="K23" s="104"/>
    </row>
    <row r="24" spans="1:11">
      <c r="A24" s="10"/>
      <c r="B24" s="26" t="s">
        <v>36</v>
      </c>
      <c r="C24" s="24">
        <v>3</v>
      </c>
      <c r="D24" s="27" t="s">
        <v>23</v>
      </c>
      <c r="E24" s="23"/>
      <c r="F24" s="23"/>
      <c r="G24" s="105"/>
      <c r="H24" s="103"/>
      <c r="I24" s="104"/>
      <c r="J24" s="104"/>
      <c r="K24" s="104"/>
    </row>
    <row r="25" spans="1:11">
      <c r="A25" s="10"/>
      <c r="B25" s="26" t="s">
        <v>36</v>
      </c>
      <c r="C25" s="24">
        <v>4</v>
      </c>
      <c r="D25" s="27" t="s">
        <v>10</v>
      </c>
      <c r="E25" s="23"/>
      <c r="F25" s="23"/>
      <c r="G25" s="105"/>
      <c r="H25" s="103"/>
      <c r="I25" s="104"/>
      <c r="J25" s="104"/>
      <c r="K25" s="104"/>
    </row>
    <row r="26" spans="1:11">
      <c r="A26" s="10"/>
      <c r="B26" s="26" t="s">
        <v>36</v>
      </c>
      <c r="C26" s="24">
        <v>5</v>
      </c>
      <c r="D26" s="27" t="s">
        <v>11</v>
      </c>
      <c r="E26" s="23"/>
      <c r="F26" s="23"/>
      <c r="G26" s="105"/>
      <c r="H26" s="103"/>
      <c r="I26" s="104"/>
      <c r="J26" s="104"/>
      <c r="K26" s="104"/>
    </row>
    <row r="27" spans="1:11">
      <c r="A27" s="10"/>
      <c r="B27" s="26" t="s">
        <v>36</v>
      </c>
      <c r="C27" s="24">
        <v>6</v>
      </c>
      <c r="D27" s="27" t="s">
        <v>41</v>
      </c>
      <c r="E27" s="23"/>
      <c r="F27" s="23"/>
      <c r="G27" s="105"/>
      <c r="H27" s="103"/>
      <c r="I27" s="104"/>
      <c r="J27" s="104"/>
      <c r="K27" s="104"/>
    </row>
    <row r="28" spans="1:11">
      <c r="A28" s="10"/>
      <c r="B28" s="20">
        <v>6</v>
      </c>
      <c r="C28" s="21"/>
      <c r="D28" s="28" t="s">
        <v>38</v>
      </c>
      <c r="E28" s="23"/>
      <c r="F28" s="23"/>
      <c r="G28" s="105"/>
      <c r="H28" s="103"/>
      <c r="I28" s="104"/>
      <c r="J28" s="104"/>
      <c r="K28" s="104"/>
    </row>
    <row r="29" spans="1:11" ht="5.25" customHeight="1">
      <c r="A29" s="10"/>
      <c r="B29" s="11"/>
      <c r="C29" s="3"/>
      <c r="D29" s="12"/>
      <c r="E29" s="4"/>
      <c r="F29" s="4"/>
      <c r="G29" s="105"/>
      <c r="H29" s="103"/>
      <c r="I29" s="104"/>
      <c r="J29" s="104"/>
      <c r="K29" s="104"/>
    </row>
    <row r="30" spans="1:11">
      <c r="A30" s="10"/>
      <c r="B30" s="11"/>
      <c r="C30" s="11"/>
      <c r="D30" s="28" t="s">
        <v>3</v>
      </c>
      <c r="E30" s="23"/>
      <c r="F30" s="23"/>
      <c r="G30" s="105"/>
      <c r="H30" s="103"/>
      <c r="I30" s="104">
        <v>25</v>
      </c>
      <c r="J30" s="104"/>
      <c r="K30" s="104"/>
    </row>
    <row r="31" spans="1:11">
      <c r="A31" s="10"/>
      <c r="B31" s="11"/>
      <c r="C31" s="11"/>
      <c r="D31" s="28" t="s">
        <v>0</v>
      </c>
      <c r="E31" s="23"/>
      <c r="F31" s="23"/>
      <c r="G31" s="105"/>
      <c r="H31" s="103"/>
      <c r="I31" s="104">
        <v>-330</v>
      </c>
      <c r="J31" s="104"/>
      <c r="K31" s="104"/>
    </row>
    <row r="32" spans="1:11" ht="8.25" customHeight="1">
      <c r="A32" s="10"/>
      <c r="B32" s="10"/>
      <c r="C32" s="10"/>
      <c r="D32" s="10"/>
      <c r="E32" s="10"/>
      <c r="F32" s="10"/>
      <c r="G32" s="106"/>
      <c r="H32" s="103"/>
      <c r="I32" s="107"/>
      <c r="J32" s="107"/>
      <c r="K32" s="104"/>
    </row>
    <row r="33" spans="1:11">
      <c r="A33" s="10"/>
      <c r="B33" s="11"/>
      <c r="C33" s="11"/>
      <c r="D33" s="28" t="s">
        <v>1</v>
      </c>
      <c r="E33" s="23">
        <f>SUM(E8:E31)</f>
        <v>0</v>
      </c>
      <c r="F33" s="23">
        <f>SUM(F8:F31)</f>
        <v>0</v>
      </c>
      <c r="G33" s="108"/>
      <c r="H33" s="103"/>
      <c r="I33" s="109">
        <f>SUM(I8:I31)</f>
        <v>-305</v>
      </c>
      <c r="J33" s="109">
        <f>SUM(J8:J28)</f>
        <v>0</v>
      </c>
      <c r="K33" s="109">
        <f>SUM(K8:K28)</f>
        <v>0</v>
      </c>
    </row>
    <row r="35" spans="1:11">
      <c r="B35" s="112" t="s">
        <v>45</v>
      </c>
      <c r="C35" s="111"/>
      <c r="D35" s="111"/>
      <c r="E35" s="111"/>
      <c r="F35" s="111"/>
    </row>
    <row r="36" spans="1:11">
      <c r="A36" s="2"/>
      <c r="B36" s="31"/>
      <c r="C36" s="2"/>
      <c r="D36" s="2"/>
    </row>
    <row r="37" spans="1:11">
      <c r="B37" s="17" t="s">
        <v>46</v>
      </c>
    </row>
    <row r="38" spans="1:11" ht="43.5" customHeight="1">
      <c r="B38" s="116" t="s">
        <v>101</v>
      </c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33" customHeight="1">
      <c r="B39" s="116" t="s">
        <v>105</v>
      </c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35.25" customHeight="1">
      <c r="B40" s="117" t="s">
        <v>94</v>
      </c>
      <c r="C40" s="115"/>
      <c r="D40" s="115"/>
      <c r="E40" s="115"/>
      <c r="F40" s="115"/>
      <c r="G40" s="115"/>
      <c r="H40" s="115"/>
      <c r="I40" s="115"/>
      <c r="J40" s="115"/>
      <c r="K40" s="115"/>
    </row>
  </sheetData>
  <mergeCells count="5">
    <mergeCell ref="E4:F4"/>
    <mergeCell ref="B2:K2"/>
    <mergeCell ref="B38:K38"/>
    <mergeCell ref="B39:K39"/>
    <mergeCell ref="B40:K40"/>
  </mergeCells>
  <pageMargins left="0.7" right="0.7" top="0.78740157499999996" bottom="0.78740157499999996" header="0.3" footer="0.3"/>
  <pageSetup paperSize="9" orientation="portrait" r:id="rId1"/>
  <headerFooter>
    <oddFooter>&amp;L&amp;"-,Fett"&amp;12RCG &amp;"-,Standard"&amp;10&amp;F,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100" zoomScaleSheetLayoutView="100" workbookViewId="0">
      <selection activeCell="L7" sqref="L7"/>
    </sheetView>
  </sheetViews>
  <sheetFormatPr baseColWidth="10" defaultRowHeight="12.75"/>
  <cols>
    <col min="1" max="1" width="8.140625" customWidth="1"/>
    <col min="2" max="2" width="20.28515625" customWidth="1"/>
    <col min="3" max="3" width="16.140625" customWidth="1"/>
    <col min="4" max="4" width="13.28515625" customWidth="1"/>
    <col min="5" max="5" width="15.5703125" customWidth="1"/>
    <col min="6" max="6" width="13.42578125" customWidth="1"/>
  </cols>
  <sheetData>
    <row r="1" spans="1:8" ht="15.75">
      <c r="A1" s="29" t="s">
        <v>100</v>
      </c>
      <c r="B1" s="33"/>
      <c r="C1" s="33"/>
      <c r="D1" s="33"/>
      <c r="E1" s="33"/>
      <c r="F1" s="33"/>
    </row>
    <row r="2" spans="1:8" ht="31.5" customHeight="1">
      <c r="A2" s="114" t="s">
        <v>97</v>
      </c>
      <c r="B2" s="115"/>
      <c r="C2" s="115"/>
      <c r="D2" s="115"/>
      <c r="E2" s="115"/>
      <c r="F2" s="115"/>
      <c r="H2" s="30" t="s">
        <v>96</v>
      </c>
    </row>
    <row r="3" spans="1:8" ht="17.25">
      <c r="A3" s="33"/>
      <c r="B3" s="33"/>
      <c r="C3" s="33"/>
      <c r="D3" s="33"/>
      <c r="E3" s="33"/>
      <c r="F3" s="33"/>
      <c r="H3" s="32"/>
    </row>
    <row r="4" spans="1:8">
      <c r="A4" s="2"/>
      <c r="B4" s="2"/>
      <c r="C4" s="34" t="s">
        <v>47</v>
      </c>
      <c r="D4" s="34" t="s">
        <v>48</v>
      </c>
      <c r="E4" s="34" t="s">
        <v>49</v>
      </c>
      <c r="F4" s="35" t="s">
        <v>50</v>
      </c>
    </row>
    <row r="5" spans="1:8">
      <c r="A5" s="2"/>
      <c r="B5" s="2"/>
      <c r="C5" s="36"/>
      <c r="D5" s="36"/>
      <c r="E5" s="36"/>
      <c r="F5" s="36"/>
    </row>
    <row r="6" spans="1:8">
      <c r="A6" s="37" t="s">
        <v>51</v>
      </c>
      <c r="B6" s="38"/>
      <c r="C6" s="37" t="s">
        <v>52</v>
      </c>
      <c r="D6" s="39">
        <f>+[2]Tabelle1!$G$21</f>
        <v>42249</v>
      </c>
      <c r="E6" s="40">
        <f>+[2]Tabelle1!$E$21</f>
        <v>637659.23</v>
      </c>
      <c r="F6" s="40">
        <f>+[2]Tabelle1!$I$21</f>
        <v>634470.75</v>
      </c>
    </row>
    <row r="7" spans="1:8">
      <c r="A7" s="2"/>
      <c r="B7" s="2"/>
      <c r="C7" s="36" t="str">
        <f>+[2]Tabelle1!$F$21</f>
        <v>2015/061</v>
      </c>
      <c r="D7" s="41"/>
      <c r="E7" s="35"/>
      <c r="F7" s="36"/>
    </row>
    <row r="8" spans="1:8">
      <c r="A8" s="2"/>
      <c r="B8" s="2" t="s">
        <v>53</v>
      </c>
      <c r="C8" s="34" t="str">
        <f>+C6</f>
        <v>Muster</v>
      </c>
      <c r="D8" s="42">
        <v>42348</v>
      </c>
      <c r="E8" s="43">
        <v>533573.81999999995</v>
      </c>
      <c r="F8" s="43"/>
    </row>
    <row r="9" spans="1:8" ht="15">
      <c r="A9" s="44"/>
      <c r="B9" s="44"/>
      <c r="C9" s="45" t="s">
        <v>54</v>
      </c>
      <c r="D9" s="46"/>
      <c r="E9" s="47"/>
      <c r="F9" s="45"/>
    </row>
    <row r="10" spans="1:8">
      <c r="A10" s="44"/>
      <c r="B10" s="44" t="str">
        <f>+[2]Tabelle1!$D$19</f>
        <v>Regenfallrohre</v>
      </c>
      <c r="C10" s="34" t="str">
        <f>+C8</f>
        <v>Muster</v>
      </c>
      <c r="D10" s="48">
        <f>+[2]Tabelle1!$G$19</f>
        <v>42321</v>
      </c>
      <c r="E10" s="49">
        <f>+[2]Tabelle1!$E$19</f>
        <v>16976.71</v>
      </c>
      <c r="F10" s="49">
        <f>+[2]Tabelle1!$I$19</f>
        <v>15913.630000000001</v>
      </c>
    </row>
    <row r="11" spans="1:8">
      <c r="A11" s="2"/>
      <c r="B11" s="2"/>
      <c r="C11" s="36">
        <f>+[2]Tabelle1!$F$19</f>
        <v>1511165</v>
      </c>
      <c r="D11" s="41"/>
      <c r="E11" s="36"/>
      <c r="F11" s="36"/>
    </row>
    <row r="12" spans="1:8">
      <c r="A12" s="2"/>
      <c r="B12" s="2" t="s">
        <v>55</v>
      </c>
      <c r="C12" s="34" t="str">
        <f>+C10</f>
        <v>Muster</v>
      </c>
      <c r="D12" s="36" t="s">
        <v>56</v>
      </c>
      <c r="E12" s="43">
        <f>+[2]Tabelle1!$E$13+[2]Tabelle1!$E$14+[2]Tabelle1!$E$15+[2]Tabelle1!$E$16</f>
        <v>109619.90000000001</v>
      </c>
      <c r="F12" s="43">
        <f>+[2]Tabelle1!$I$13+[2]Tabelle1!$I$14+[2]Tabelle1!$I$15+[2]Tabelle1!$I$16</f>
        <v>109067.38</v>
      </c>
    </row>
    <row r="13" spans="1:8">
      <c r="A13" s="2"/>
      <c r="B13" s="2"/>
      <c r="C13" s="36" t="s">
        <v>57</v>
      </c>
      <c r="D13" s="41"/>
      <c r="E13" s="36"/>
      <c r="F13" s="36"/>
    </row>
    <row r="14" spans="1:8">
      <c r="A14" s="2"/>
      <c r="B14" s="2" t="s">
        <v>58</v>
      </c>
      <c r="C14" s="34" t="str">
        <f>+C12</f>
        <v>Muster</v>
      </c>
      <c r="D14" s="50">
        <v>42277</v>
      </c>
      <c r="E14" s="43">
        <f>+[2]Tabelle1!$E$10</f>
        <v>70161.62</v>
      </c>
      <c r="F14" s="43">
        <f>+[2]Tabelle1!$I$10</f>
        <v>69810.81</v>
      </c>
    </row>
    <row r="15" spans="1:8">
      <c r="A15" s="2"/>
      <c r="B15" s="2"/>
      <c r="C15" s="36">
        <f>+[2]Tabelle1!$F$10</f>
        <v>5562</v>
      </c>
      <c r="D15" s="41"/>
      <c r="E15" s="36"/>
      <c r="F15" s="36"/>
    </row>
    <row r="16" spans="1:8">
      <c r="A16" s="37" t="s">
        <v>95</v>
      </c>
      <c r="B16" s="37"/>
      <c r="C16" s="51" t="str">
        <f>+C14</f>
        <v>Muster</v>
      </c>
      <c r="D16" s="39"/>
      <c r="E16" s="40"/>
      <c r="F16" s="40">
        <f>+E16</f>
        <v>0</v>
      </c>
    </row>
    <row r="17" spans="1:6">
      <c r="A17" s="2"/>
      <c r="B17" s="2"/>
      <c r="C17" s="36" t="s">
        <v>59</v>
      </c>
      <c r="D17" s="41"/>
      <c r="E17" s="36"/>
      <c r="F17" s="36"/>
    </row>
    <row r="18" spans="1:6">
      <c r="A18" s="2"/>
      <c r="B18" s="2"/>
      <c r="C18" s="36"/>
      <c r="D18" s="41"/>
      <c r="E18" s="36"/>
      <c r="F18" s="36"/>
    </row>
    <row r="19" spans="1:6">
      <c r="A19" s="37" t="s">
        <v>60</v>
      </c>
      <c r="B19" s="38"/>
      <c r="C19" s="51" t="str">
        <f>+C16</f>
        <v>Muster</v>
      </c>
      <c r="D19" s="52">
        <f>+[2]Tabelle1!$G$17</f>
        <v>42296</v>
      </c>
      <c r="E19" s="40">
        <f>+[2]Tabelle1!$E$17</f>
        <v>97488.3</v>
      </c>
      <c r="F19" s="40">
        <f>+E19-487.44-3700</f>
        <v>93300.86</v>
      </c>
    </row>
    <row r="20" spans="1:6">
      <c r="A20" s="2"/>
      <c r="B20" s="2" t="s">
        <v>61</v>
      </c>
      <c r="C20" s="36">
        <f>+C11</f>
        <v>1511165</v>
      </c>
      <c r="D20" s="2"/>
      <c r="E20" s="2"/>
      <c r="F20" s="36"/>
    </row>
    <row r="21" spans="1:6">
      <c r="A21" s="2"/>
      <c r="B21" s="2"/>
      <c r="C21" s="36"/>
      <c r="D21" s="36"/>
      <c r="E21" s="36"/>
      <c r="F21" s="36"/>
    </row>
    <row r="22" spans="1:6">
      <c r="A22" s="37" t="s">
        <v>62</v>
      </c>
      <c r="B22" s="38"/>
      <c r="C22" s="51" t="str">
        <f>+C19</f>
        <v>Muster</v>
      </c>
      <c r="D22" s="52">
        <f>+[2]Tabelle1!$G$12</f>
        <v>42216</v>
      </c>
      <c r="E22" s="40">
        <f>+[2]Tabelle1!$E$12</f>
        <v>65884</v>
      </c>
      <c r="F22" s="40">
        <f>+[2]Tabelle1!$I$12</f>
        <v>65554.58</v>
      </c>
    </row>
    <row r="23" spans="1:6">
      <c r="A23" s="2"/>
      <c r="B23" s="2" t="s">
        <v>63</v>
      </c>
      <c r="C23" s="36" t="str">
        <f>+[2]Tabelle1!$F$12</f>
        <v>2015/054</v>
      </c>
      <c r="D23" s="36"/>
      <c r="E23" s="36"/>
      <c r="F23" s="36"/>
    </row>
    <row r="24" spans="1:6">
      <c r="A24" s="2"/>
      <c r="B24" s="2"/>
      <c r="C24" s="36"/>
      <c r="D24" s="42"/>
      <c r="E24" s="43"/>
      <c r="F24" s="36"/>
    </row>
    <row r="25" spans="1:6">
      <c r="A25" s="37" t="s">
        <v>64</v>
      </c>
      <c r="B25" s="38"/>
      <c r="C25" s="51" t="str">
        <f>+C22</f>
        <v>Muster</v>
      </c>
      <c r="D25" s="52"/>
      <c r="E25" s="40">
        <v>317104.06</v>
      </c>
      <c r="F25" s="40">
        <f>+[2]Tabelle1!$I$23+O28</f>
        <v>315518.53999999998</v>
      </c>
    </row>
    <row r="26" spans="1:6">
      <c r="A26" s="2"/>
      <c r="B26" s="2"/>
      <c r="C26" s="36" t="s">
        <v>65</v>
      </c>
      <c r="D26" s="42">
        <v>42320</v>
      </c>
      <c r="E26" s="43">
        <f>+'[3]NR 349c'!D6*1.19</f>
        <v>4605.3</v>
      </c>
      <c r="F26" s="53"/>
    </row>
    <row r="27" spans="1:6">
      <c r="A27" s="2"/>
      <c r="B27" s="2"/>
      <c r="C27" s="2"/>
      <c r="D27" s="36"/>
      <c r="E27" s="43">
        <f>+'[3]NR 349c'!D23*1.19</f>
        <v>0</v>
      </c>
      <c r="F27" s="54"/>
    </row>
    <row r="28" spans="1:6" ht="15">
      <c r="A28" s="2"/>
      <c r="B28" s="2"/>
      <c r="C28" s="2"/>
      <c r="D28" s="36"/>
      <c r="E28" s="55"/>
      <c r="F28" s="54"/>
    </row>
    <row r="29" spans="1:6">
      <c r="A29" s="2"/>
      <c r="B29" s="2"/>
      <c r="C29" s="2" t="s">
        <v>66</v>
      </c>
      <c r="D29" s="56">
        <f>+[2]Tabelle1!$G$25</f>
        <v>42160</v>
      </c>
      <c r="E29" s="57">
        <f>+[2]Tabelle1!$E$25</f>
        <v>34186.32</v>
      </c>
      <c r="F29" s="57">
        <f>+[2]Tabelle1!$I$25</f>
        <v>34015.39</v>
      </c>
    </row>
    <row r="30" spans="1:6">
      <c r="A30" s="2"/>
      <c r="B30" s="34" t="s">
        <v>67</v>
      </c>
      <c r="C30" s="2" t="str">
        <f>+[2]Tabelle1!$F$27</f>
        <v>31/15</v>
      </c>
      <c r="D30" s="42">
        <f>+[2]Tabelle1!$G$27</f>
        <v>42218</v>
      </c>
      <c r="E30" s="43">
        <f>+[2]Tabelle1!$E$27</f>
        <v>15600.9</v>
      </c>
      <c r="F30" s="43">
        <f>+[2]Tabelle1!$I$27</f>
        <v>13525.08</v>
      </c>
    </row>
    <row r="31" spans="1:6">
      <c r="A31" s="2"/>
      <c r="B31" s="2"/>
      <c r="C31" s="36"/>
      <c r="D31" s="36"/>
      <c r="E31" s="36"/>
      <c r="F31" s="2"/>
    </row>
    <row r="32" spans="1:6">
      <c r="A32" s="38"/>
      <c r="B32" s="38" t="s">
        <v>68</v>
      </c>
      <c r="C32" s="51" t="str">
        <f>+C22</f>
        <v>Muster</v>
      </c>
      <c r="D32" s="52">
        <v>42354</v>
      </c>
      <c r="E32" s="40">
        <v>168865.21</v>
      </c>
      <c r="F32" s="40">
        <f>168865.21-844.33</f>
        <v>168020.88</v>
      </c>
    </row>
    <row r="33" spans="1:14">
      <c r="A33" s="2"/>
      <c r="B33" s="2"/>
      <c r="C33" s="58" t="s">
        <v>69</v>
      </c>
      <c r="D33" s="36"/>
      <c r="E33" s="43"/>
      <c r="F33" s="53"/>
    </row>
    <row r="34" spans="1:14">
      <c r="A34" s="2"/>
      <c r="B34" s="2"/>
      <c r="C34" s="36"/>
      <c r="D34" s="36"/>
      <c r="E34" s="43"/>
      <c r="F34" s="54"/>
    </row>
    <row r="35" spans="1:14" ht="15">
      <c r="A35" s="2"/>
      <c r="B35" s="2"/>
      <c r="C35" s="2"/>
      <c r="D35" s="36"/>
      <c r="E35" s="55"/>
      <c r="F35" s="54" t="s">
        <v>70</v>
      </c>
    </row>
    <row r="36" spans="1:14">
      <c r="A36" s="37" t="s">
        <v>71</v>
      </c>
      <c r="B36" s="38"/>
      <c r="C36" s="59" t="str">
        <f>+C25</f>
        <v>Muster</v>
      </c>
      <c r="D36" s="52">
        <f>+D32</f>
        <v>42354</v>
      </c>
      <c r="E36" s="40">
        <f>+E34</f>
        <v>0</v>
      </c>
      <c r="F36" s="40">
        <f>+E36</f>
        <v>0</v>
      </c>
    </row>
    <row r="37" spans="1:14">
      <c r="A37" s="2"/>
      <c r="B37" s="2"/>
      <c r="C37" s="36" t="str">
        <f>+C26</f>
        <v>RE20151642</v>
      </c>
      <c r="D37" s="36"/>
      <c r="E37" s="36"/>
      <c r="F37" s="36"/>
    </row>
    <row r="38" spans="1:14">
      <c r="A38" s="37" t="s">
        <v>72</v>
      </c>
      <c r="B38" s="38"/>
      <c r="C38" s="59" t="s">
        <v>73</v>
      </c>
      <c r="D38" s="59"/>
      <c r="E38" s="59"/>
      <c r="F38" s="59"/>
    </row>
    <row r="39" spans="1:14">
      <c r="A39" s="2"/>
      <c r="B39" s="2"/>
      <c r="C39" s="36"/>
      <c r="D39" s="36"/>
      <c r="E39" s="36"/>
      <c r="F39" s="36"/>
    </row>
    <row r="40" spans="1:14">
      <c r="A40" s="37" t="s">
        <v>74</v>
      </c>
      <c r="B40" s="38"/>
      <c r="C40" s="37" t="str">
        <f>+C32</f>
        <v>Muster</v>
      </c>
      <c r="D40" s="52">
        <f>+D22</f>
        <v>42216</v>
      </c>
      <c r="E40" s="40">
        <v>72834.867499999993</v>
      </c>
      <c r="F40" s="40">
        <f>+G40</f>
        <v>0</v>
      </c>
    </row>
    <row r="41" spans="1:14">
      <c r="A41" s="60"/>
      <c r="B41" s="61"/>
      <c r="C41" s="62">
        <f>+C11</f>
        <v>1511165</v>
      </c>
      <c r="D41" s="63"/>
      <c r="E41" s="64"/>
      <c r="F41" s="65"/>
    </row>
    <row r="42" spans="1:14">
      <c r="A42" s="60"/>
      <c r="B42" s="61"/>
      <c r="C42" s="66"/>
      <c r="D42" s="67"/>
      <c r="E42" s="65"/>
      <c r="F42" s="61"/>
    </row>
    <row r="43" spans="1:14">
      <c r="A43" s="68"/>
      <c r="B43" s="68"/>
      <c r="C43" s="68"/>
      <c r="D43" s="68"/>
      <c r="E43" s="68"/>
      <c r="F43" s="68"/>
    </row>
    <row r="44" spans="1:14" ht="15.75" thickBot="1">
      <c r="A44" s="69" t="s">
        <v>75</v>
      </c>
      <c r="B44" s="70"/>
      <c r="C44" s="70"/>
      <c r="D44" s="70"/>
      <c r="E44" s="71">
        <f>+E40+E32+E25+E22+E19+E16+E6+E30+E14+E12+E10+E29+E8</f>
        <v>2139954.9375</v>
      </c>
      <c r="F44" s="72">
        <f>+F41+F32+F25+F22+F19+F16+F6+F30+F14+F12+F10+F29+F40+F36</f>
        <v>1519197.8999999997</v>
      </c>
    </row>
    <row r="45" spans="1:14" ht="13.5" thickTop="1">
      <c r="A45" s="33"/>
      <c r="B45" s="33"/>
      <c r="C45" s="33"/>
      <c r="D45" s="33"/>
      <c r="E45" s="33"/>
      <c r="F45" s="33"/>
    </row>
    <row r="46" spans="1:14">
      <c r="A46" s="33"/>
      <c r="B46" s="33"/>
      <c r="C46" s="33"/>
      <c r="D46" s="33"/>
      <c r="E46" s="33"/>
      <c r="F46" s="33"/>
    </row>
    <row r="47" spans="1:14" ht="55.5" customHeight="1">
      <c r="A47" s="118" t="s">
        <v>103</v>
      </c>
      <c r="B47" s="119"/>
      <c r="C47" s="119"/>
      <c r="D47" s="119"/>
      <c r="E47" s="119"/>
      <c r="F47" s="119"/>
      <c r="G47" s="118"/>
      <c r="H47" s="119"/>
      <c r="I47" s="119"/>
      <c r="J47" s="119"/>
      <c r="K47" s="119"/>
      <c r="L47" s="119"/>
      <c r="M47" s="119"/>
      <c r="N47" s="119"/>
    </row>
  </sheetData>
  <mergeCells count="3">
    <mergeCell ref="A2:F2"/>
    <mergeCell ref="A47:F47"/>
    <mergeCell ref="G47:N47"/>
  </mergeCells>
  <pageMargins left="0.7" right="0.7" top="0.78740157499999996" bottom="0.78740157499999996" header="0.3" footer="0.3"/>
  <pageSetup paperSize="9" orientation="portrait" r:id="rId1"/>
  <headerFooter>
    <oddFooter>&amp;L&amp;"-,Fett"&amp;12RCG &amp;"-,Standard"&amp;10&amp;F, &amp;A&amp;R&amp;"-,Standard"&amp;D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zoomScaleNormal="100" zoomScaleSheetLayoutView="100" workbookViewId="0">
      <selection activeCell="L6" sqref="L6"/>
    </sheetView>
  </sheetViews>
  <sheetFormatPr baseColWidth="10" defaultRowHeight="12.75"/>
  <cols>
    <col min="1" max="1" width="23.7109375" customWidth="1"/>
    <col min="2" max="2" width="14.7109375" bestFit="1" customWidth="1"/>
    <col min="5" max="5" width="7.42578125" customWidth="1"/>
    <col min="6" max="6" width="15.7109375" customWidth="1"/>
  </cols>
  <sheetData>
    <row r="1" spans="1:6" ht="15.75">
      <c r="A1" s="29" t="s">
        <v>102</v>
      </c>
      <c r="B1" s="33"/>
      <c r="C1" s="33"/>
      <c r="D1" s="33"/>
      <c r="E1" s="33"/>
      <c r="F1" s="33"/>
    </row>
    <row r="2" spans="1:6">
      <c r="A2" s="114" t="s">
        <v>90</v>
      </c>
      <c r="B2" s="115"/>
      <c r="C2" s="115"/>
      <c r="D2" s="115"/>
      <c r="E2" s="115"/>
      <c r="F2" s="115"/>
    </row>
    <row r="3" spans="1:6">
      <c r="A3" s="73"/>
      <c r="B3" s="33"/>
      <c r="C3" s="33"/>
      <c r="D3" s="33"/>
      <c r="E3" s="33"/>
      <c r="F3" s="33"/>
    </row>
    <row r="4" spans="1:6">
      <c r="A4" s="114" t="s">
        <v>76</v>
      </c>
      <c r="B4" s="115"/>
      <c r="C4" s="115"/>
      <c r="D4" s="115"/>
      <c r="E4" s="115"/>
      <c r="F4" s="115"/>
    </row>
    <row r="5" spans="1:6">
      <c r="A5" s="74"/>
      <c r="B5" s="75"/>
      <c r="C5" s="75"/>
      <c r="D5" s="75"/>
      <c r="E5" s="75"/>
      <c r="F5" s="75"/>
    </row>
    <row r="6" spans="1:6">
      <c r="A6" s="76" t="s">
        <v>77</v>
      </c>
      <c r="B6" s="77" t="s">
        <v>49</v>
      </c>
      <c r="C6" s="78" t="s">
        <v>78</v>
      </c>
      <c r="D6" s="75"/>
      <c r="E6" s="79"/>
      <c r="F6" s="80" t="s">
        <v>79</v>
      </c>
    </row>
    <row r="7" spans="1:6">
      <c r="A7" s="81"/>
      <c r="B7" s="81"/>
      <c r="C7" s="81"/>
      <c r="D7" s="81"/>
      <c r="E7" s="82"/>
      <c r="F7" s="83" t="s">
        <v>80</v>
      </c>
    </row>
    <row r="8" spans="1:6">
      <c r="A8" s="84" t="s">
        <v>14</v>
      </c>
      <c r="B8" s="85"/>
      <c r="C8" s="86">
        <v>1</v>
      </c>
      <c r="D8" s="120" t="s">
        <v>81</v>
      </c>
      <c r="E8" s="82"/>
      <c r="F8" s="87">
        <f t="shared" ref="F8:F19" si="0">+B8/3</f>
        <v>0</v>
      </c>
    </row>
    <row r="9" spans="1:6">
      <c r="A9" s="84" t="s">
        <v>91</v>
      </c>
      <c r="B9" s="85"/>
      <c r="C9" s="86">
        <f>1+C8</f>
        <v>2</v>
      </c>
      <c r="D9" s="121"/>
      <c r="E9" s="82"/>
      <c r="F9" s="87">
        <f t="shared" si="0"/>
        <v>0</v>
      </c>
    </row>
    <row r="10" spans="1:6">
      <c r="A10" s="84"/>
      <c r="B10" s="85"/>
      <c r="C10" s="86">
        <f t="shared" ref="C10:C19" si="1">1+C9</f>
        <v>3</v>
      </c>
      <c r="D10" s="121"/>
      <c r="E10" s="82"/>
      <c r="F10" s="87">
        <f t="shared" si="0"/>
        <v>0</v>
      </c>
    </row>
    <row r="11" spans="1:6">
      <c r="A11" s="84"/>
      <c r="B11" s="85"/>
      <c r="C11" s="86">
        <f t="shared" si="1"/>
        <v>4</v>
      </c>
      <c r="D11" s="121"/>
      <c r="E11" s="82"/>
      <c r="F11" s="87">
        <f t="shared" si="0"/>
        <v>0</v>
      </c>
    </row>
    <row r="12" spans="1:6">
      <c r="A12" s="84"/>
      <c r="B12" s="85"/>
      <c r="C12" s="86">
        <f t="shared" si="1"/>
        <v>5</v>
      </c>
      <c r="D12" s="121"/>
      <c r="E12" s="82"/>
      <c r="F12" s="87">
        <f t="shared" si="0"/>
        <v>0</v>
      </c>
    </row>
    <row r="13" spans="1:6">
      <c r="A13" s="84"/>
      <c r="B13" s="85"/>
      <c r="C13" s="86">
        <v>6</v>
      </c>
      <c r="D13" s="121"/>
      <c r="E13" s="82"/>
      <c r="F13" s="87">
        <f t="shared" si="0"/>
        <v>0</v>
      </c>
    </row>
    <row r="14" spans="1:6">
      <c r="A14" s="84"/>
      <c r="B14" s="85"/>
      <c r="C14" s="86">
        <v>7</v>
      </c>
      <c r="D14" s="121"/>
      <c r="E14" s="82"/>
      <c r="F14" s="87">
        <f t="shared" si="0"/>
        <v>0</v>
      </c>
    </row>
    <row r="15" spans="1:6">
      <c r="A15" s="84"/>
      <c r="B15" s="85"/>
      <c r="C15" s="86">
        <f t="shared" si="1"/>
        <v>8</v>
      </c>
      <c r="D15" s="121"/>
      <c r="E15" s="82"/>
      <c r="F15" s="87">
        <f t="shared" si="0"/>
        <v>0</v>
      </c>
    </row>
    <row r="16" spans="1:6">
      <c r="A16" s="84"/>
      <c r="B16" s="85"/>
      <c r="C16" s="86">
        <f t="shared" si="1"/>
        <v>9</v>
      </c>
      <c r="D16" s="121"/>
      <c r="E16" s="82"/>
      <c r="F16" s="87">
        <f t="shared" si="0"/>
        <v>0</v>
      </c>
    </row>
    <row r="17" spans="1:6">
      <c r="A17" s="84"/>
      <c r="B17" s="85"/>
      <c r="C17" s="86">
        <f t="shared" si="1"/>
        <v>10</v>
      </c>
      <c r="D17" s="121"/>
      <c r="E17" s="82"/>
      <c r="F17" s="87">
        <f t="shared" si="0"/>
        <v>0</v>
      </c>
    </row>
    <row r="18" spans="1:6">
      <c r="A18" s="84"/>
      <c r="B18" s="85"/>
      <c r="C18" s="86">
        <f t="shared" si="1"/>
        <v>11</v>
      </c>
      <c r="D18" s="121"/>
      <c r="E18" s="82"/>
      <c r="F18" s="87">
        <f t="shared" si="0"/>
        <v>0</v>
      </c>
    </row>
    <row r="19" spans="1:6">
      <c r="A19" s="84"/>
      <c r="B19" s="85"/>
      <c r="C19" s="86">
        <f t="shared" si="1"/>
        <v>12</v>
      </c>
      <c r="D19" s="121"/>
      <c r="E19" s="82"/>
      <c r="F19" s="87">
        <f t="shared" si="0"/>
        <v>0</v>
      </c>
    </row>
    <row r="20" spans="1:6">
      <c r="A20" s="81"/>
      <c r="B20" s="81"/>
      <c r="C20" s="88"/>
      <c r="D20" s="81"/>
      <c r="E20" s="82"/>
      <c r="F20" s="81"/>
    </row>
    <row r="21" spans="1:6">
      <c r="A21" s="81"/>
      <c r="B21" s="89">
        <f>SUM(B8:B20)</f>
        <v>0</v>
      </c>
      <c r="C21" s="81"/>
      <c r="D21" s="81"/>
      <c r="E21" s="79"/>
      <c r="F21" s="90"/>
    </row>
    <row r="22" spans="1:6">
      <c r="A22" s="91"/>
      <c r="B22" s="92"/>
      <c r="C22" s="75"/>
      <c r="D22" s="81"/>
      <c r="E22" s="75"/>
      <c r="F22" s="75"/>
    </row>
    <row r="23" spans="1:6">
      <c r="A23" s="93" t="s">
        <v>82</v>
      </c>
      <c r="B23" s="94">
        <f>+B32-B21</f>
        <v>0</v>
      </c>
      <c r="C23" s="95" t="s">
        <v>83</v>
      </c>
      <c r="D23" s="81"/>
      <c r="E23" s="75"/>
      <c r="F23" s="90"/>
    </row>
    <row r="24" spans="1:6">
      <c r="A24" s="75"/>
      <c r="B24" s="75"/>
      <c r="C24" s="75"/>
      <c r="D24" s="75"/>
      <c r="E24" s="75"/>
      <c r="F24" s="75"/>
    </row>
    <row r="25" spans="1:6">
      <c r="A25" s="96" t="s">
        <v>84</v>
      </c>
      <c r="B25" s="92"/>
      <c r="C25" s="75"/>
      <c r="D25" s="75"/>
      <c r="E25" s="75"/>
      <c r="F25" s="75"/>
    </row>
    <row r="26" spans="1:6">
      <c r="A26" s="96" t="s">
        <v>85</v>
      </c>
      <c r="B26" s="92"/>
      <c r="C26" s="75"/>
      <c r="D26" s="75"/>
      <c r="E26" s="75"/>
      <c r="F26" s="75"/>
    </row>
    <row r="27" spans="1:6">
      <c r="A27" s="96" t="s">
        <v>86</v>
      </c>
      <c r="B27" s="75"/>
      <c r="C27" s="75"/>
      <c r="D27" s="75"/>
      <c r="E27" s="75"/>
      <c r="F27" s="75"/>
    </row>
    <row r="28" spans="1:6">
      <c r="A28" s="75"/>
      <c r="B28" s="75"/>
      <c r="C28" s="75"/>
      <c r="D28" s="75"/>
      <c r="E28" s="75"/>
      <c r="F28" s="75"/>
    </row>
    <row r="29" spans="1:6">
      <c r="A29" s="76" t="s">
        <v>87</v>
      </c>
      <c r="B29" s="75"/>
      <c r="C29" s="75"/>
      <c r="D29" s="75"/>
      <c r="E29" s="75"/>
      <c r="F29" s="75"/>
    </row>
    <row r="30" spans="1:6">
      <c r="A30" s="75"/>
      <c r="B30" s="75"/>
      <c r="C30" s="75"/>
      <c r="D30" s="75"/>
      <c r="E30" s="75"/>
      <c r="F30" s="75"/>
    </row>
    <row r="31" spans="1:6">
      <c r="A31" s="75" t="s">
        <v>88</v>
      </c>
      <c r="B31" s="97"/>
      <c r="C31" s="75"/>
      <c r="D31" s="75"/>
      <c r="E31" s="75"/>
      <c r="F31" s="87">
        <f t="shared" ref="F31:F32" si="2">+B31/3</f>
        <v>0</v>
      </c>
    </row>
    <row r="32" spans="1:6">
      <c r="A32" s="75" t="s">
        <v>89</v>
      </c>
      <c r="B32" s="98"/>
      <c r="C32" s="75"/>
      <c r="D32" s="75"/>
      <c r="E32" s="75"/>
      <c r="F32" s="99">
        <f t="shared" si="2"/>
        <v>0</v>
      </c>
    </row>
    <row r="33" spans="1:6">
      <c r="A33" s="76"/>
      <c r="B33" s="75"/>
      <c r="C33" s="75"/>
      <c r="D33" s="75"/>
      <c r="E33" s="75"/>
      <c r="F33" s="75"/>
    </row>
    <row r="34" spans="1:6">
      <c r="A34" s="91"/>
      <c r="B34" s="92"/>
      <c r="C34" s="75"/>
      <c r="D34" s="75"/>
      <c r="E34" s="75"/>
      <c r="F34" s="75"/>
    </row>
    <row r="35" spans="1:6">
      <c r="A35" s="100" t="s">
        <v>98</v>
      </c>
      <c r="B35" s="75"/>
      <c r="C35" s="75"/>
      <c r="D35" s="75"/>
      <c r="E35" s="75"/>
      <c r="F35" s="75"/>
    </row>
    <row r="36" spans="1:6">
      <c r="A36" s="75"/>
      <c r="B36" s="75"/>
      <c r="C36" s="75"/>
      <c r="D36" s="75"/>
      <c r="E36" s="75"/>
      <c r="F36" s="75"/>
    </row>
    <row r="37" spans="1:6">
      <c r="A37" s="75" t="s">
        <v>88</v>
      </c>
      <c r="B37" s="85"/>
      <c r="C37" s="75"/>
      <c r="D37" s="75"/>
      <c r="E37" s="75"/>
      <c r="F37" s="87">
        <f t="shared" ref="F37:F38" si="3">+B37/3</f>
        <v>0</v>
      </c>
    </row>
    <row r="38" spans="1:6">
      <c r="A38" s="75" t="s">
        <v>89</v>
      </c>
      <c r="B38" s="101"/>
      <c r="C38" s="75"/>
      <c r="D38" s="75"/>
      <c r="E38" s="75"/>
      <c r="F38" s="102">
        <f t="shared" si="3"/>
        <v>0</v>
      </c>
    </row>
    <row r="39" spans="1:6">
      <c r="A39" s="75"/>
      <c r="B39" s="75"/>
      <c r="C39" s="75"/>
      <c r="D39" s="75"/>
      <c r="E39" s="75"/>
      <c r="F39" s="75"/>
    </row>
    <row r="40" spans="1:6">
      <c r="A40" s="91"/>
      <c r="B40" s="92"/>
      <c r="C40" s="75"/>
      <c r="D40" s="75"/>
      <c r="E40" s="75"/>
      <c r="F40" s="75"/>
    </row>
    <row r="41" spans="1:6">
      <c r="A41" s="100" t="s">
        <v>99</v>
      </c>
      <c r="B41" s="75"/>
      <c r="C41" s="75"/>
      <c r="D41" s="75"/>
      <c r="E41" s="75"/>
      <c r="F41" s="75"/>
    </row>
    <row r="42" spans="1:6">
      <c r="A42" s="75"/>
      <c r="B42" s="75"/>
      <c r="C42" s="75"/>
      <c r="D42" s="75"/>
      <c r="E42" s="75"/>
      <c r="F42" s="75"/>
    </row>
    <row r="43" spans="1:6">
      <c r="A43" s="75" t="s">
        <v>88</v>
      </c>
      <c r="B43" s="85"/>
      <c r="C43" s="75"/>
      <c r="D43" s="75"/>
      <c r="E43" s="75"/>
      <c r="F43" s="87">
        <f t="shared" ref="F43:F44" si="4">+B43/3</f>
        <v>0</v>
      </c>
    </row>
    <row r="44" spans="1:6">
      <c r="A44" s="75" t="s">
        <v>89</v>
      </c>
      <c r="B44" s="101"/>
      <c r="C44" s="75"/>
      <c r="D44" s="75"/>
      <c r="E44" s="75"/>
      <c r="F44" s="102">
        <f t="shared" si="4"/>
        <v>0</v>
      </c>
    </row>
    <row r="45" spans="1:6">
      <c r="A45" s="91"/>
      <c r="B45" s="75"/>
      <c r="C45" s="75"/>
      <c r="D45" s="75"/>
      <c r="E45" s="75"/>
      <c r="F45" s="75"/>
    </row>
    <row r="46" spans="1:6" ht="57" customHeight="1">
      <c r="A46" s="118" t="s">
        <v>103</v>
      </c>
      <c r="B46" s="119"/>
      <c r="C46" s="119"/>
      <c r="D46" s="119"/>
      <c r="E46" s="119"/>
      <c r="F46" s="119"/>
    </row>
  </sheetData>
  <mergeCells count="4">
    <mergeCell ref="D8:D19"/>
    <mergeCell ref="A46:F46"/>
    <mergeCell ref="A2:F2"/>
    <mergeCell ref="A4:F4"/>
  </mergeCells>
  <pageMargins left="0.7" right="0.7" top="0.78740157499999996" bottom="0.78740157499999996" header="0.3" footer="0.3"/>
  <pageSetup paperSize="9" orientation="portrait" r:id="rId1"/>
  <headerFooter>
    <oddFooter>&amp;L&amp;"-,Fett"&amp;12RCG &amp;"-,Standard"&amp;10&amp;F, &amp;A&amp;R&amp;"-,Standard"&amp;D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BB,San</vt:lpstr>
      <vt:lpstr>BE1,San</vt:lpstr>
      <vt:lpstr>BE2,San</vt:lpstr>
      <vt:lpstr>'BE1,San'!_Toc461168768</vt:lpstr>
      <vt:lpstr>'BB,San'!Druckbereich</vt:lpstr>
      <vt:lpstr>'BE1,San'!Druckbereich</vt:lpstr>
      <vt:lpstr>'BE2,San'!Druckbereich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Ortjohann</dc:creator>
  <cp:lastModifiedBy>Ortjohann</cp:lastModifiedBy>
  <cp:lastPrinted>2016-09-20T15:31:34Z</cp:lastPrinted>
  <dcterms:created xsi:type="dcterms:W3CDTF">1998-06-15T18:13:17Z</dcterms:created>
  <dcterms:modified xsi:type="dcterms:W3CDTF">2016-11-21T14:12:49Z</dcterms:modified>
</cp:coreProperties>
</file>